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60"/>
  </bookViews>
  <sheets>
    <sheet name="Energy Density" sheetId="1" r:id="rId1"/>
    <sheet name="Transportation Cost" sheetId="2" r:id="rId2"/>
    <sheet name="Equipment Cost" sheetId="3" r:id="rId3"/>
  </sheets>
  <calcPr calcId="145621"/>
</workbook>
</file>

<file path=xl/calcChain.xml><?xml version="1.0" encoding="utf-8"?>
<calcChain xmlns="http://schemas.openxmlformats.org/spreadsheetml/2006/main">
  <c r="L43" i="1" l="1"/>
  <c r="D21" i="3" l="1"/>
  <c r="D20" i="3"/>
  <c r="D19" i="3"/>
  <c r="D18" i="3"/>
  <c r="C29" i="2"/>
  <c r="C28" i="2"/>
  <c r="C25" i="2"/>
  <c r="C24" i="2"/>
  <c r="C23" i="2"/>
  <c r="C32" i="2" l="1"/>
</calcChain>
</file>

<file path=xl/sharedStrings.xml><?xml version="1.0" encoding="utf-8"?>
<sst xmlns="http://schemas.openxmlformats.org/spreadsheetml/2006/main" count="128" uniqueCount="72">
  <si>
    <t>cooling water temperature = 25 °C</t>
  </si>
  <si>
    <t>cooling water temperature = 30 °C</t>
  </si>
  <si>
    <t>cooling water temperature = 35 °C</t>
  </si>
  <si>
    <t>concentration [%]</t>
  </si>
  <si>
    <t>62..5</t>
  </si>
  <si>
    <t>crystallized</t>
  </si>
  <si>
    <t>calculated based on Conde, Manuel R. "Properties of aqueous solutions of lithium and calcium chlorides: formulations for use in air conditioning equipment design." International Journal of Thermal Sciences 43.4 (2004): 367-382.</t>
  </si>
  <si>
    <t>%</t>
  </si>
  <si>
    <t>strong solution concentration (C_SS)</t>
  </si>
  <si>
    <t>weak solution concentration (C_WS)</t>
  </si>
  <si>
    <t>Energy density (ED)</t>
  </si>
  <si>
    <t>item</t>
  </si>
  <si>
    <t>fuel cost</t>
  </si>
  <si>
    <t>truck/trailer lease or purchase payments</t>
  </si>
  <si>
    <t>repair and maintenance</t>
  </si>
  <si>
    <t>truck insurance premiums</t>
  </si>
  <si>
    <t>permits and licenses</t>
  </si>
  <si>
    <t>tires</t>
  </si>
  <si>
    <t>tolls</t>
  </si>
  <si>
    <t>driver wages</t>
  </si>
  <si>
    <t>driver benefits</t>
  </si>
  <si>
    <t>vehicle-based</t>
  </si>
  <si>
    <t>driver-based</t>
  </si>
  <si>
    <t>cost per mile [$]</t>
  </si>
  <si>
    <t>cost per hour [$]</t>
  </si>
  <si>
    <t xml:space="preserve">total </t>
  </si>
  <si>
    <t>LiBr/water temperature-concentration</t>
  </si>
  <si>
    <t>LiCl/water temperature-concentration</t>
  </si>
  <si>
    <t>* per hour cost is based on per mile cost and an average velocity of 40 mph</t>
  </si>
  <si>
    <t>actual average miles per hour:</t>
  </si>
  <si>
    <t>item adjusted based on actual mph</t>
  </si>
  <si>
    <t>component</t>
  </si>
  <si>
    <t>pump</t>
  </si>
  <si>
    <t>cooling tower</t>
  </si>
  <si>
    <t>specifications</t>
  </si>
  <si>
    <t>vapor compression system</t>
  </si>
  <si>
    <t>absorption system</t>
  </si>
  <si>
    <t>A</t>
  </si>
  <si>
    <t>B</t>
  </si>
  <si>
    <t>source</t>
  </si>
  <si>
    <t>RSMeans 23 64 16.10 centrifugal type water chillers centrifugal, packaged unit, water cooled, not incl. tower 400ton - 1200 ton</t>
  </si>
  <si>
    <t>RSMeans 23 64 13.16 indirect-fired absorption water chiller 250 ton - 1125 ton</t>
  </si>
  <si>
    <t>RSMeans 23 21 23.13 close coupled, end suction, bronze impeller 150 gpm -1550 gpm</t>
  </si>
  <si>
    <t>RSMeans 23 65 13.10 forced draft type cooling towers, axial fan, induced draft, 1000 ton - 500 ton</t>
  </si>
  <si>
    <t>installation cost ($)</t>
  </si>
  <si>
    <t>reference: Fender, Katherine J., and David A. Pierce. An analysis of the operational costs of trucking: a 2013 update. American Transportation Research Institute, 2013.</t>
  </si>
  <si>
    <t>Curve Fit for Equipment Installation Cost</t>
  </si>
  <si>
    <t>Equipment Installation Cost Calculator</t>
  </si>
  <si>
    <t>centrifugal type water chiller (size: ton)</t>
  </si>
  <si>
    <t>non-direct-fire type (size: ton)</t>
  </si>
  <si>
    <t>close coupled, end suction, bronze impeller (size: gpm)</t>
  </si>
  <si>
    <t>forced draft type, axial fan, induced draft (size: ton)</t>
  </si>
  <si>
    <t>centrifugal type water chiller packaged unit (size: ton)</t>
  </si>
  <si>
    <t>Transportation Cost Calculator</t>
  </si>
  <si>
    <t>$/hr</t>
  </si>
  <si>
    <t>(Based on Actual Driving Distance per Hour)</t>
  </si>
  <si>
    <t>hfg_water_vapor</t>
  </si>
  <si>
    <t>kJ/kg</t>
  </si>
  <si>
    <t>kWh_clg/kg weak solution</t>
  </si>
  <si>
    <t>The energy density is calculated using equation:
ED = (C_SS - C_WS)/C_SS * hfg_water_vapor / 3600</t>
  </si>
  <si>
    <t>ENERGY DENSITY CALCULATION</t>
  </si>
  <si>
    <t>desorber outlet (strong solution) concentration</t>
  </si>
  <si>
    <t>absorber outlet (weak solution) concentration</t>
  </si>
  <si>
    <t>miles</t>
  </si>
  <si>
    <t>source temperature [°C]</t>
  </si>
  <si>
    <t>evaporation temperature [°C]</t>
  </si>
  <si>
    <t>reference: Reed Construction. "RS Means Mechanical Cost Data 2010." Kingston, MA (2010).</t>
  </si>
  <si>
    <t>adjusted total per-hour operation cost</t>
  </si>
  <si>
    <t>calculated based on 1977 ASHRAE Handbook: Fundamentals</t>
  </si>
  <si>
    <t>Operational Cost of Trucking (2012 data)</t>
  </si>
  <si>
    <t>the curve fit for equipment installation cost is presented in the form of:
Cost = A * size + B</t>
  </si>
  <si>
    <t>size (ton or gpm)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</si>
</sst>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0" borderId="0" xfId="0" applyAlignme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9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9" fillId="9" borderId="1" xfId="0" applyFont="1" applyFill="1" applyBorder="1"/>
    <xf numFmtId="43" fontId="0" fillId="0" borderId="0" xfId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4" borderId="1" xfId="0" applyFill="1" applyBorder="1"/>
    <xf numFmtId="43" fontId="0" fillId="7" borderId="1" xfId="1" applyNumberFormat="1" applyFont="1" applyFill="1" applyBorder="1"/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" fillId="6" borderId="0" xfId="0" applyFont="1" applyFill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5" borderId="0" xfId="0" applyFont="1" applyFill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161925</xdr:colOff>
      <xdr:row>37</xdr:row>
      <xdr:rowOff>95250</xdr:rowOff>
    </xdr:from>
    <xdr:to>
      <xdr:col>16</xdr:col>
      <xdr:colOff>142875</xdr:colOff>
      <xdr:row>40</xdr:row>
      <xdr:rowOff>171450</xdr:rowOff>
    </xdr:to>
    <xdr:sp macro="" textlink="">
      <xdr:nvSpPr>
        <xdr:cNvPr id="2" name="Left Arrow 1"/>
        <xdr:cNvSpPr/>
      </xdr:nvSpPr>
      <xdr:spPr>
        <a:xfrm>
          <a:off x="12573000" y="7677150"/>
          <a:ext cx="1200150" cy="647700"/>
        </a:xfrm>
        <a:prstGeom prst="lef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INPUTS</a:t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7</xdr:col>
      <xdr:colOff>428625</xdr:colOff>
      <xdr:row>14</xdr:row>
      <xdr:rowOff>171450</xdr:rowOff>
    </xdr:to>
    <xdr:sp macro="" textlink="">
      <xdr:nvSpPr>
        <xdr:cNvPr id="4" name="Rectangle 3"/>
        <xdr:cNvSpPr/>
      </xdr:nvSpPr>
      <xdr:spPr>
        <a:xfrm>
          <a:off x="933450" y="247650"/>
          <a:ext cx="5905500" cy="26955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INSTRUCTIONS:</a:t>
          </a:r>
        </a:p>
        <a:p>
          <a:pPr algn="l"/>
          <a:endParaRPr lang="en-US" sz="1100"/>
        </a:p>
        <a:p>
          <a:pPr algn="l"/>
          <a:r>
            <a:rPr lang="en-US" sz="1100"/>
            <a:t>(1)</a:t>
          </a:r>
          <a:r>
            <a:rPr lang="en-US" sz="1100" baseline="0"/>
            <a:t> find the strong solution concentration based on the solution type, source temperature, and cooling water temperature. e.g. With LiBr/water solution, a source temperature of 90 °C and cooling water temperature of 35°C will result in strong solution concentration of 64.6%.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(2) find the weak solution concentration based on the solution type, evaporation temperature, and cooling water temperature. e.g. With LiCl/water solution, an evaporation temperature of 7°C and cooling water temperature of 30°C will result in weak solution concentration of 37.73%.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(3) insert the strong/weak solution concentrations found in step (1) and (2) into corresponding cells in the calculator.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(4) the resulting energy density will be displayed.</a:t>
          </a:r>
          <a:endParaRPr lang="en-US" sz="1100"/>
        </a:p>
      </xdr:txBody>
    </xdr:sp>
    <xdr:clientData/>
  </xdr:twoCellAnchor>
  <xdr:twoCellAnchor>
    <xdr:from>
      <xdr:col>8</xdr:col>
      <xdr:colOff>238125</xdr:colOff>
      <xdr:row>1</xdr:row>
      <xdr:rowOff>133351</xdr:rowOff>
    </xdr:from>
    <xdr:to>
      <xdr:col>8</xdr:col>
      <xdr:colOff>876301</xdr:colOff>
      <xdr:row>4</xdr:row>
      <xdr:rowOff>9526</xdr:rowOff>
    </xdr:to>
    <xdr:sp macro="" textlink="">
      <xdr:nvSpPr>
        <xdr:cNvPr id="6" name="Oval 5"/>
        <xdr:cNvSpPr/>
      </xdr:nvSpPr>
      <xdr:spPr>
        <a:xfrm>
          <a:off x="8372475" y="323851"/>
          <a:ext cx="638176" cy="55245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800"/>
            <a:t>1</a:t>
          </a:r>
        </a:p>
      </xdr:txBody>
    </xdr:sp>
    <xdr:clientData/>
  </xdr:twoCellAnchor>
  <xdr:twoCellAnchor>
    <xdr:from>
      <xdr:col>8</xdr:col>
      <xdr:colOff>152401</xdr:colOff>
      <xdr:row>11</xdr:row>
      <xdr:rowOff>28576</xdr:rowOff>
    </xdr:from>
    <xdr:to>
      <xdr:col>8</xdr:col>
      <xdr:colOff>847726</xdr:colOff>
      <xdr:row>14</xdr:row>
      <xdr:rowOff>104776</xdr:rowOff>
    </xdr:to>
    <xdr:sp macro="" textlink="">
      <xdr:nvSpPr>
        <xdr:cNvPr id="7" name="Oval 6"/>
        <xdr:cNvSpPr/>
      </xdr:nvSpPr>
      <xdr:spPr>
        <a:xfrm>
          <a:off x="8286751" y="2228851"/>
          <a:ext cx="695325" cy="64770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800"/>
            <a:t>2</a:t>
          </a:r>
        </a:p>
      </xdr:txBody>
    </xdr:sp>
    <xdr:clientData/>
  </xdr:twoCellAnchor>
  <xdr:twoCellAnchor>
    <xdr:from>
      <xdr:col>8</xdr:col>
      <xdr:colOff>57151</xdr:colOff>
      <xdr:row>41</xdr:row>
      <xdr:rowOff>28576</xdr:rowOff>
    </xdr:from>
    <xdr:to>
      <xdr:col>8</xdr:col>
      <xdr:colOff>800101</xdr:colOff>
      <xdr:row>44</xdr:row>
      <xdr:rowOff>104776</xdr:rowOff>
    </xdr:to>
    <xdr:sp macro="" textlink="">
      <xdr:nvSpPr>
        <xdr:cNvPr id="9" name="Oval 8"/>
        <xdr:cNvSpPr/>
      </xdr:nvSpPr>
      <xdr:spPr>
        <a:xfrm>
          <a:off x="8191501" y="8372476"/>
          <a:ext cx="742950" cy="64770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800"/>
            <a:t>4</a:t>
          </a:r>
        </a:p>
      </xdr:txBody>
    </xdr:sp>
    <xdr:clientData/>
  </xdr:twoCellAnchor>
  <xdr:twoCellAnchor>
    <xdr:from>
      <xdr:col>10</xdr:col>
      <xdr:colOff>390524</xdr:colOff>
      <xdr:row>43</xdr:row>
      <xdr:rowOff>76200</xdr:rowOff>
    </xdr:from>
    <xdr:to>
      <xdr:col>12</xdr:col>
      <xdr:colOff>409574</xdr:colOff>
      <xdr:row>48</xdr:row>
      <xdr:rowOff>0</xdr:rowOff>
    </xdr:to>
    <xdr:sp macro="" textlink="">
      <xdr:nvSpPr>
        <xdr:cNvPr id="11" name="Up Arrow 10"/>
        <xdr:cNvSpPr/>
      </xdr:nvSpPr>
      <xdr:spPr>
        <a:xfrm>
          <a:off x="10220324" y="8801100"/>
          <a:ext cx="1381125" cy="8763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RESULTS</a:t>
          </a:r>
        </a:p>
      </xdr:txBody>
    </xdr:sp>
    <xdr:clientData/>
  </xdr:twoCellAnchor>
  <xdr:twoCellAnchor>
    <xdr:from>
      <xdr:col>7</xdr:col>
      <xdr:colOff>304800</xdr:colOff>
      <xdr:row>2</xdr:row>
      <xdr:rowOff>114301</xdr:rowOff>
    </xdr:from>
    <xdr:to>
      <xdr:col>8</xdr:col>
      <xdr:colOff>238125</xdr:colOff>
      <xdr:row>3</xdr:row>
      <xdr:rowOff>133350</xdr:rowOff>
    </xdr:to>
    <xdr:cxnSp macro="">
      <xdr:nvCxnSpPr>
        <xdr:cNvPr id="13" name="Straight Arrow Connector 12"/>
        <xdr:cNvCxnSpPr>
          <a:endCxn id="6" idx="2"/>
        </xdr:cNvCxnSpPr>
      </xdr:nvCxnSpPr>
      <xdr:spPr>
        <a:xfrm flipV="1">
          <a:off x="6715125" y="600076"/>
          <a:ext cx="790575" cy="2095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8</xdr:row>
      <xdr:rowOff>9525</xdr:rowOff>
    </xdr:from>
    <xdr:to>
      <xdr:col>8</xdr:col>
      <xdr:colOff>152401</xdr:colOff>
      <xdr:row>12</xdr:row>
      <xdr:rowOff>161926</xdr:rowOff>
    </xdr:to>
    <xdr:cxnSp macro="">
      <xdr:nvCxnSpPr>
        <xdr:cNvPr id="15" name="Straight Arrow Connector 14"/>
        <xdr:cNvCxnSpPr>
          <a:endCxn id="7" idx="2"/>
        </xdr:cNvCxnSpPr>
      </xdr:nvCxnSpPr>
      <xdr:spPr>
        <a:xfrm>
          <a:off x="5743575" y="1638300"/>
          <a:ext cx="762001" cy="9144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809625</xdr:colOff>
      <xdr:row>11</xdr:row>
      <xdr:rowOff>66675</xdr:rowOff>
    </xdr:from>
    <xdr:to>
      <xdr:col>8</xdr:col>
      <xdr:colOff>108804</xdr:colOff>
      <xdr:row>37</xdr:row>
      <xdr:rowOff>92304</xdr:rowOff>
    </xdr:to>
    <xdr:cxnSp macro="">
      <xdr:nvCxnSpPr>
        <xdr:cNvPr id="19" name="Straight Arrow Connector 18"/>
        <xdr:cNvCxnSpPr>
          <a:endCxn id="14" idx="1"/>
        </xdr:cNvCxnSpPr>
      </xdr:nvCxnSpPr>
      <xdr:spPr>
        <a:xfrm>
          <a:off x="4267200" y="2266950"/>
          <a:ext cx="2194779" cy="49786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13</xdr:row>
      <xdr:rowOff>161925</xdr:rowOff>
    </xdr:from>
    <xdr:to>
      <xdr:col>8</xdr:col>
      <xdr:colOff>57151</xdr:colOff>
      <xdr:row>42</xdr:row>
      <xdr:rowOff>161926</xdr:rowOff>
    </xdr:to>
    <xdr:cxnSp macro="">
      <xdr:nvCxnSpPr>
        <xdr:cNvPr id="22" name="Straight Arrow Connector 21"/>
        <xdr:cNvCxnSpPr>
          <a:endCxn id="9" idx="2"/>
        </xdr:cNvCxnSpPr>
      </xdr:nvCxnSpPr>
      <xdr:spPr>
        <a:xfrm>
          <a:off x="2581275" y="2743200"/>
          <a:ext cx="3829051" cy="55245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36</xdr:row>
      <xdr:rowOff>180976</xdr:rowOff>
    </xdr:from>
    <xdr:to>
      <xdr:col>8</xdr:col>
      <xdr:colOff>742951</xdr:colOff>
      <xdr:row>40</xdr:row>
      <xdr:rowOff>19051</xdr:rowOff>
    </xdr:to>
    <xdr:sp macro="" textlink="">
      <xdr:nvSpPr>
        <xdr:cNvPr id="14" name="Oval 13"/>
        <xdr:cNvSpPr/>
      </xdr:nvSpPr>
      <xdr:spPr>
        <a:xfrm>
          <a:off x="6353176" y="7143751"/>
          <a:ext cx="742950" cy="6953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80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1019175</xdr:colOff>
      <xdr:row>17</xdr:row>
      <xdr:rowOff>142875</xdr:rowOff>
    </xdr:from>
    <xdr:to>
      <xdr:col>6</xdr:col>
      <xdr:colOff>428625</xdr:colOff>
      <xdr:row>21</xdr:row>
      <xdr:rowOff>142875</xdr:rowOff>
    </xdr:to>
    <xdr:sp macro="" textlink="">
      <xdr:nvSpPr>
        <xdr:cNvPr id="2" name="Left Arrow 1"/>
        <xdr:cNvSpPr/>
      </xdr:nvSpPr>
      <xdr:spPr>
        <a:xfrm>
          <a:off x="5467350" y="3514725"/>
          <a:ext cx="1666875" cy="857250"/>
        </a:xfrm>
        <a:prstGeom prst="lef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/>
            <a:t>INPUT</a:t>
          </a:r>
        </a:p>
      </xdr:txBody>
    </xdr:sp>
    <xdr:clientData/>
  </xdr:twoCellAnchor>
  <xdr:twoCellAnchor>
    <xdr:from>
      <xdr:col>3</xdr:col>
      <xdr:colOff>381000</xdr:colOff>
      <xdr:row>27</xdr:row>
      <xdr:rowOff>76200</xdr:rowOff>
    </xdr:from>
    <xdr:to>
      <xdr:col>5</xdr:col>
      <xdr:colOff>400050</xdr:colOff>
      <xdr:row>31</xdr:row>
      <xdr:rowOff>171450</xdr:rowOff>
    </xdr:to>
    <xdr:sp macro="" textlink="">
      <xdr:nvSpPr>
        <xdr:cNvPr id="3" name="Left Arrow 2"/>
        <xdr:cNvSpPr/>
      </xdr:nvSpPr>
      <xdr:spPr>
        <a:xfrm rot="20177826">
          <a:off x="4829175" y="5448300"/>
          <a:ext cx="1666875" cy="857250"/>
        </a:xfrm>
        <a:prstGeom prst="lef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/>
            <a:t>RESULT</a:t>
          </a:r>
        </a:p>
      </xdr:txBody>
    </xdr:sp>
    <xdr:clientData/>
  </xdr:twoCellAnchor>
  <xdr:twoCellAnchor>
    <xdr:from>
      <xdr:col>7</xdr:col>
      <xdr:colOff>114300</xdr:colOff>
      <xdr:row>2</xdr:row>
      <xdr:rowOff>66675</xdr:rowOff>
    </xdr:from>
    <xdr:to>
      <xdr:col>9</xdr:col>
      <xdr:colOff>1000125</xdr:colOff>
      <xdr:row>8</xdr:row>
      <xdr:rowOff>114300</xdr:rowOff>
    </xdr:to>
    <xdr:sp macro="" textlink="">
      <xdr:nvSpPr>
        <xdr:cNvPr id="4" name="Rectangle 3"/>
        <xdr:cNvSpPr/>
      </xdr:nvSpPr>
      <xdr:spPr>
        <a:xfrm>
          <a:off x="7724775" y="590550"/>
          <a:ext cx="4429125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INSTRUCTION:</a:t>
          </a:r>
        </a:p>
        <a:p>
          <a:pPr algn="l"/>
          <a:endParaRPr lang="en-US" sz="1100"/>
        </a:p>
        <a:p>
          <a:pPr algn="l"/>
          <a:r>
            <a:rPr lang="en-US" sz="1100"/>
            <a:t>(1) insert the actual mileage</a:t>
          </a:r>
          <a:r>
            <a:rPr lang="en-US" sz="1100" baseline="0"/>
            <a:t> that a truck covers in one hour of operation.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(2) the adjusted per-hour operation cost of trucking is displayed.</a:t>
          </a:r>
          <a:endParaRPr lang="en-US" sz="1100"/>
        </a:p>
      </xdr:txBody>
    </xdr:sp>
    <xdr:clientData/>
  </xdr:twoCellAnchor>
  <xdr:twoCellAnchor>
    <xdr:from>
      <xdr:col>6</xdr:col>
      <xdr:colOff>19050</xdr:colOff>
      <xdr:row>4</xdr:row>
      <xdr:rowOff>142875</xdr:rowOff>
    </xdr:from>
    <xdr:to>
      <xdr:col>7</xdr:col>
      <xdr:colOff>190500</xdr:colOff>
      <xdr:row>18</xdr:row>
      <xdr:rowOff>95250</xdr:rowOff>
    </xdr:to>
    <xdr:cxnSp macro="">
      <xdr:nvCxnSpPr>
        <xdr:cNvPr id="6" name="Straight Arrow Connector 5"/>
        <xdr:cNvCxnSpPr/>
      </xdr:nvCxnSpPr>
      <xdr:spPr>
        <a:xfrm flipH="1">
          <a:off x="6724650" y="1047750"/>
          <a:ext cx="1076325" cy="2600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476251</xdr:colOff>
      <xdr:row>7</xdr:row>
      <xdr:rowOff>57150</xdr:rowOff>
    </xdr:from>
    <xdr:to>
      <xdr:col>7</xdr:col>
      <xdr:colOff>2495550</xdr:colOff>
      <xdr:row>28</xdr:row>
      <xdr:rowOff>9525</xdr:rowOff>
    </xdr:to>
    <xdr:cxnSp macro="">
      <xdr:nvCxnSpPr>
        <xdr:cNvPr id="7" name="Straight Arrow Connector 6"/>
        <xdr:cNvCxnSpPr/>
      </xdr:nvCxnSpPr>
      <xdr:spPr>
        <a:xfrm flipH="1">
          <a:off x="6572251" y="1533525"/>
          <a:ext cx="3533774" cy="4038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3248026</xdr:colOff>
      <xdr:row>21</xdr:row>
      <xdr:rowOff>57150</xdr:rowOff>
    </xdr:from>
    <xdr:to>
      <xdr:col>3</xdr:col>
      <xdr:colOff>228601</xdr:colOff>
      <xdr:row>25</xdr:row>
      <xdr:rowOff>104775</xdr:rowOff>
    </xdr:to>
    <xdr:sp macro="" textlink="">
      <xdr:nvSpPr>
        <xdr:cNvPr id="2" name="Up Arrow 1"/>
        <xdr:cNvSpPr/>
      </xdr:nvSpPr>
      <xdr:spPr>
        <a:xfrm>
          <a:off x="4905376" y="4333875"/>
          <a:ext cx="1333500" cy="809625"/>
        </a:xfrm>
        <a:prstGeom prst="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INPUTS</a:t>
          </a:r>
        </a:p>
      </xdr:txBody>
    </xdr:sp>
    <xdr:clientData/>
  </xdr:twoCellAnchor>
  <xdr:twoCellAnchor>
    <xdr:from>
      <xdr:col>3</xdr:col>
      <xdr:colOff>314325</xdr:colOff>
      <xdr:row>21</xdr:row>
      <xdr:rowOff>66675</xdr:rowOff>
    </xdr:from>
    <xdr:to>
      <xdr:col>4</xdr:col>
      <xdr:colOff>666750</xdr:colOff>
      <xdr:row>25</xdr:row>
      <xdr:rowOff>114300</xdr:rowOff>
    </xdr:to>
    <xdr:sp macro="" textlink="">
      <xdr:nvSpPr>
        <xdr:cNvPr id="3" name="Up Arrow 2"/>
        <xdr:cNvSpPr/>
      </xdr:nvSpPr>
      <xdr:spPr>
        <a:xfrm>
          <a:off x="6324600" y="4343400"/>
          <a:ext cx="1562100" cy="809625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RESULTS</a:t>
          </a:r>
        </a:p>
      </xdr:txBody>
    </xdr:sp>
    <xdr:clientData/>
  </xdr:twoCellAnchor>
  <xdr:twoCellAnchor>
    <xdr:from>
      <xdr:col>0</xdr:col>
      <xdr:colOff>123825</xdr:colOff>
      <xdr:row>28</xdr:row>
      <xdr:rowOff>0</xdr:rowOff>
    </xdr:from>
    <xdr:to>
      <xdr:col>1</xdr:col>
      <xdr:colOff>3267075</xdr:colOff>
      <xdr:row>34</xdr:row>
      <xdr:rowOff>47625</xdr:rowOff>
    </xdr:to>
    <xdr:sp macro="" textlink="">
      <xdr:nvSpPr>
        <xdr:cNvPr id="4" name="Rectangle 3"/>
        <xdr:cNvSpPr/>
      </xdr:nvSpPr>
      <xdr:spPr>
        <a:xfrm>
          <a:off x="123825" y="5610225"/>
          <a:ext cx="4800600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INSTRUCTION:</a:t>
          </a:r>
        </a:p>
        <a:p>
          <a:pPr algn="l"/>
          <a:endParaRPr lang="en-US" sz="1100"/>
        </a:p>
        <a:p>
          <a:pPr algn="l"/>
          <a:r>
            <a:rPr lang="en-US" sz="1100"/>
            <a:t>(1) insert the size of each piece</a:t>
          </a:r>
          <a:r>
            <a:rPr lang="en-US" sz="1100" baseline="0"/>
            <a:t> of equipment.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(2) the estimated installation cost for each piece of equipment will be displayed.</a:t>
          </a:r>
          <a:endParaRPr lang="en-US" sz="1100"/>
        </a:p>
      </xdr:txBody>
    </xdr:sp>
    <xdr:clientData/>
  </xdr:twoCellAnchor>
  <xdr:twoCellAnchor>
    <xdr:from>
      <xdr:col>1</xdr:col>
      <xdr:colOff>1038225</xdr:colOff>
      <xdr:row>24</xdr:row>
      <xdr:rowOff>123825</xdr:rowOff>
    </xdr:from>
    <xdr:to>
      <xdr:col>2</xdr:col>
      <xdr:colOff>123825</xdr:colOff>
      <xdr:row>29</xdr:row>
      <xdr:rowOff>171450</xdr:rowOff>
    </xdr:to>
    <xdr:cxnSp macro="">
      <xdr:nvCxnSpPr>
        <xdr:cNvPr id="5" name="Straight Arrow Connector 4"/>
        <xdr:cNvCxnSpPr/>
      </xdr:nvCxnSpPr>
      <xdr:spPr>
        <a:xfrm flipV="1">
          <a:off x="2695575" y="4972050"/>
          <a:ext cx="2495550" cy="1000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2857500</xdr:colOff>
      <xdr:row>25</xdr:row>
      <xdr:rowOff>152400</xdr:rowOff>
    </xdr:from>
    <xdr:to>
      <xdr:col>3</xdr:col>
      <xdr:colOff>838200</xdr:colOff>
      <xdr:row>31</xdr:row>
      <xdr:rowOff>123825</xdr:rowOff>
    </xdr:to>
    <xdr:cxnSp macro="">
      <xdr:nvCxnSpPr>
        <xdr:cNvPr id="8" name="Straight Arrow Connector 7"/>
        <xdr:cNvCxnSpPr/>
      </xdr:nvCxnSpPr>
      <xdr:spPr>
        <a:xfrm flipV="1">
          <a:off x="4514850" y="5191125"/>
          <a:ext cx="2333625" cy="1114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W43"/>
  <sheetViews>
    <sheetView tabSelected="1" workbookViewId="0">
      <selection activeCell="S35" sqref="S35"/>
    </sheetView>
  </sheetViews>
  <sheetFormatPr defaultRowHeight="15" x14ac:dyDescent="0.25"/>
  <cols>
    <col min="1" max="1" width="12" bestFit="1" customWidth="1"/>
    <col min="2" max="2" width="10.5703125" customWidth="1"/>
    <col min="3" max="3" width="9.5703125" customWidth="1"/>
    <col min="4" max="4" width="8.7109375" customWidth="1"/>
    <col min="5" max="5" width="11" bestFit="1" customWidth="1"/>
    <col min="6" max="6" width="15.7109375" customWidth="1"/>
    <col min="7" max="7" width="14.85546875" customWidth="1"/>
    <col min="8" max="8" width="12.85546875" customWidth="1"/>
    <col min="9" max="9" width="13.7109375" customWidth="1"/>
    <col min="10" max="10" width="14.28515625" customWidth="1"/>
    <col min="11" max="11" width="13.140625" customWidth="1"/>
    <col min="17" max="17" width="16.7109375" customWidth="1"/>
  </cols>
  <sheetData>
    <row r="1" spans="10:22" ht="15" customHeight="1" x14ac:dyDescent="0.25"/>
    <row r="2" spans="10:22" ht="23.25" x14ac:dyDescent="0.35">
      <c r="J2" s="35" t="s">
        <v>26</v>
      </c>
      <c r="K2" s="36"/>
      <c r="L2" s="36"/>
      <c r="M2" s="36"/>
      <c r="N2" s="36"/>
      <c r="O2" s="36"/>
      <c r="P2" s="5"/>
      <c r="Q2" s="35" t="s">
        <v>27</v>
      </c>
      <c r="R2" s="36"/>
      <c r="S2" s="36"/>
      <c r="T2" s="36"/>
      <c r="U2" s="36"/>
      <c r="V2" s="36"/>
    </row>
    <row r="3" spans="10:22" x14ac:dyDescent="0.25">
      <c r="J3" s="37" t="s">
        <v>61</v>
      </c>
      <c r="K3" s="37"/>
      <c r="L3" s="37"/>
      <c r="M3" s="37"/>
      <c r="N3" s="37"/>
      <c r="O3" s="1"/>
      <c r="Q3" s="37" t="s">
        <v>61</v>
      </c>
      <c r="R3" s="37"/>
      <c r="S3" s="37"/>
      <c r="T3" s="37"/>
      <c r="U3" s="37"/>
      <c r="V3" s="1"/>
    </row>
    <row r="4" spans="10:22" x14ac:dyDescent="0.25">
      <c r="J4" s="34" t="s">
        <v>0</v>
      </c>
      <c r="K4" s="34"/>
      <c r="L4" s="34"/>
      <c r="M4" s="34"/>
      <c r="N4" s="1"/>
      <c r="O4" s="1"/>
      <c r="Q4" s="34" t="s">
        <v>0</v>
      </c>
      <c r="R4" s="34"/>
      <c r="S4" s="34"/>
      <c r="T4" s="34"/>
      <c r="U4" s="1"/>
      <c r="V4" s="1"/>
    </row>
    <row r="5" spans="10:22" x14ac:dyDescent="0.25">
      <c r="J5" s="33" t="s">
        <v>64</v>
      </c>
      <c r="K5" s="33"/>
      <c r="L5" s="1">
        <v>100</v>
      </c>
      <c r="M5" s="1">
        <v>95</v>
      </c>
      <c r="N5" s="1">
        <v>90</v>
      </c>
      <c r="O5" s="1">
        <v>85</v>
      </c>
      <c r="Q5" s="33" t="s">
        <v>64</v>
      </c>
      <c r="R5" s="33"/>
      <c r="S5" s="1">
        <v>80</v>
      </c>
      <c r="T5" s="1">
        <v>75</v>
      </c>
      <c r="U5" s="1">
        <v>70</v>
      </c>
      <c r="V5" s="1">
        <v>65</v>
      </c>
    </row>
    <row r="6" spans="10:22" x14ac:dyDescent="0.25">
      <c r="J6" s="33" t="s">
        <v>3</v>
      </c>
      <c r="K6" s="33"/>
      <c r="L6" s="2">
        <v>73.69</v>
      </c>
      <c r="M6" s="2">
        <v>71.7</v>
      </c>
      <c r="N6" s="2">
        <v>69.67</v>
      </c>
      <c r="O6" s="1">
        <v>67.61</v>
      </c>
      <c r="Q6" s="33" t="s">
        <v>3</v>
      </c>
      <c r="R6" s="33"/>
      <c r="S6" s="2">
        <v>57.86</v>
      </c>
      <c r="T6" s="2">
        <v>54.29</v>
      </c>
      <c r="U6" s="1">
        <v>50.89</v>
      </c>
      <c r="V6" s="19">
        <v>47.6</v>
      </c>
    </row>
    <row r="7" spans="10:22" x14ac:dyDescent="0.25">
      <c r="J7" s="34" t="s">
        <v>1</v>
      </c>
      <c r="K7" s="34"/>
      <c r="L7" s="34"/>
      <c r="M7" s="34"/>
      <c r="N7" s="1"/>
      <c r="O7" s="1"/>
      <c r="Q7" s="34" t="s">
        <v>1</v>
      </c>
      <c r="R7" s="34"/>
      <c r="S7" s="34"/>
      <c r="T7" s="34"/>
      <c r="U7" s="1"/>
      <c r="V7" s="1"/>
    </row>
    <row r="8" spans="10:22" x14ac:dyDescent="0.25">
      <c r="J8" s="33" t="s">
        <v>64</v>
      </c>
      <c r="K8" s="33"/>
      <c r="L8" s="1">
        <v>100</v>
      </c>
      <c r="M8" s="1">
        <v>95</v>
      </c>
      <c r="N8" s="1">
        <v>90</v>
      </c>
      <c r="O8" s="1">
        <v>85</v>
      </c>
      <c r="Q8" s="33" t="s">
        <v>64</v>
      </c>
      <c r="R8" s="33"/>
      <c r="S8" s="1">
        <v>80</v>
      </c>
      <c r="T8" s="1">
        <v>75</v>
      </c>
      <c r="U8" s="1">
        <v>70</v>
      </c>
      <c r="V8" s="1">
        <v>65</v>
      </c>
    </row>
    <row r="9" spans="10:22" x14ac:dyDescent="0.25">
      <c r="J9" s="33" t="s">
        <v>3</v>
      </c>
      <c r="K9" s="33"/>
      <c r="L9" s="2">
        <v>71.040000000000006</v>
      </c>
      <c r="M9" s="1">
        <v>69.09</v>
      </c>
      <c r="N9" s="1">
        <v>67.099999999999994</v>
      </c>
      <c r="O9" s="1">
        <v>65.040000000000006</v>
      </c>
      <c r="Q9" s="33" t="s">
        <v>3</v>
      </c>
      <c r="R9" s="33"/>
      <c r="S9" s="2">
        <v>53.75</v>
      </c>
      <c r="T9" s="1">
        <v>50.4</v>
      </c>
      <c r="U9" s="1">
        <v>47.15</v>
      </c>
      <c r="V9" s="1">
        <v>43.9</v>
      </c>
    </row>
    <row r="10" spans="10:22" x14ac:dyDescent="0.25">
      <c r="J10" s="34" t="s">
        <v>2</v>
      </c>
      <c r="K10" s="34"/>
      <c r="L10" s="34"/>
      <c r="M10" s="34"/>
      <c r="N10" s="1"/>
      <c r="O10" s="1"/>
      <c r="Q10" s="34" t="s">
        <v>2</v>
      </c>
      <c r="R10" s="34"/>
      <c r="S10" s="34"/>
      <c r="T10" s="34"/>
      <c r="U10" s="1"/>
      <c r="V10" s="1"/>
    </row>
    <row r="11" spans="10:22" x14ac:dyDescent="0.25">
      <c r="J11" s="33" t="s">
        <v>64</v>
      </c>
      <c r="K11" s="33"/>
      <c r="L11" s="1">
        <v>100</v>
      </c>
      <c r="M11" s="1">
        <v>95</v>
      </c>
      <c r="N11" s="1">
        <v>90</v>
      </c>
      <c r="O11" s="1">
        <v>85</v>
      </c>
      <c r="Q11" s="33" t="s">
        <v>64</v>
      </c>
      <c r="R11" s="33"/>
      <c r="S11" s="1">
        <v>80</v>
      </c>
      <c r="T11" s="1">
        <v>75</v>
      </c>
      <c r="U11" s="1">
        <v>70</v>
      </c>
      <c r="V11" s="1">
        <v>65</v>
      </c>
    </row>
    <row r="12" spans="10:22" x14ac:dyDescent="0.25">
      <c r="J12" s="33" t="s">
        <v>3</v>
      </c>
      <c r="K12" s="33"/>
      <c r="L12" s="1">
        <v>68.55</v>
      </c>
      <c r="M12" s="1">
        <v>66.61</v>
      </c>
      <c r="N12" s="1">
        <v>64.599999999999994</v>
      </c>
      <c r="O12" s="1" t="s">
        <v>4</v>
      </c>
      <c r="Q12" s="33" t="s">
        <v>3</v>
      </c>
      <c r="R12" s="33"/>
      <c r="S12" s="1">
        <v>49.91</v>
      </c>
      <c r="T12" s="1">
        <v>46.71</v>
      </c>
      <c r="U12" s="1">
        <v>43.56</v>
      </c>
      <c r="V12" s="1">
        <v>40.4</v>
      </c>
    </row>
    <row r="13" spans="10:22" x14ac:dyDescent="0.25">
      <c r="J13" s="39" t="s">
        <v>62</v>
      </c>
      <c r="K13" s="39"/>
      <c r="L13" s="39"/>
      <c r="M13" s="39"/>
      <c r="N13" s="39"/>
      <c r="O13" s="1"/>
      <c r="Q13" s="39" t="s">
        <v>62</v>
      </c>
      <c r="R13" s="39"/>
      <c r="S13" s="39"/>
      <c r="T13" s="39"/>
      <c r="U13" s="39"/>
      <c r="V13" s="1"/>
    </row>
    <row r="14" spans="10:22" x14ac:dyDescent="0.25">
      <c r="J14" s="34" t="s">
        <v>0</v>
      </c>
      <c r="K14" s="34"/>
      <c r="L14" s="34"/>
      <c r="M14" s="34"/>
      <c r="N14" s="1"/>
      <c r="O14" s="1"/>
      <c r="Q14" s="34" t="s">
        <v>0</v>
      </c>
      <c r="R14" s="34"/>
      <c r="S14" s="34"/>
      <c r="T14" s="34"/>
      <c r="U14" s="1"/>
      <c r="V14" s="1"/>
    </row>
    <row r="15" spans="10:22" x14ac:dyDescent="0.25">
      <c r="J15" s="38" t="s">
        <v>65</v>
      </c>
      <c r="K15" s="38"/>
      <c r="L15" s="1">
        <v>5</v>
      </c>
      <c r="M15" s="1">
        <v>7</v>
      </c>
      <c r="N15" s="1">
        <v>10</v>
      </c>
      <c r="O15" s="1">
        <v>15</v>
      </c>
      <c r="Q15" s="38" t="s">
        <v>65</v>
      </c>
      <c r="R15" s="38"/>
      <c r="S15" s="1">
        <v>5</v>
      </c>
      <c r="T15" s="1">
        <v>7</v>
      </c>
      <c r="U15" s="1">
        <v>10</v>
      </c>
      <c r="V15" s="1">
        <v>15</v>
      </c>
    </row>
    <row r="16" spans="10:22" x14ac:dyDescent="0.25">
      <c r="J16" s="33" t="s">
        <v>3</v>
      </c>
      <c r="K16" s="33"/>
      <c r="L16" s="1">
        <v>49.32</v>
      </c>
      <c r="M16" s="1">
        <v>47.83</v>
      </c>
      <c r="N16" s="1">
        <v>45.4</v>
      </c>
      <c r="O16" s="1">
        <v>40.5</v>
      </c>
      <c r="Q16" s="33" t="s">
        <v>3</v>
      </c>
      <c r="R16" s="33"/>
      <c r="S16" s="1">
        <v>35.659999999999997</v>
      </c>
      <c r="T16" s="1">
        <v>33.950000000000003</v>
      </c>
      <c r="U16" s="1">
        <v>31.23</v>
      </c>
      <c r="V16" s="1">
        <v>25.85</v>
      </c>
    </row>
    <row r="17" spans="10:23" x14ac:dyDescent="0.25">
      <c r="J17" s="34" t="s">
        <v>1</v>
      </c>
      <c r="K17" s="34"/>
      <c r="L17" s="34"/>
      <c r="M17" s="34"/>
      <c r="N17" s="1"/>
      <c r="O17" s="1"/>
      <c r="Q17" s="34" t="s">
        <v>1</v>
      </c>
      <c r="R17" s="34"/>
      <c r="S17" s="34"/>
      <c r="T17" s="34"/>
      <c r="U17" s="1"/>
      <c r="V17" s="1"/>
    </row>
    <row r="18" spans="10:23" x14ac:dyDescent="0.25">
      <c r="J18" s="38" t="s">
        <v>65</v>
      </c>
      <c r="K18" s="38"/>
      <c r="L18" s="1">
        <v>5</v>
      </c>
      <c r="M18" s="1">
        <v>7</v>
      </c>
      <c r="N18" s="1">
        <v>10</v>
      </c>
      <c r="O18" s="1">
        <v>15</v>
      </c>
      <c r="Q18" s="38" t="s">
        <v>65</v>
      </c>
      <c r="R18" s="38"/>
      <c r="S18" s="1">
        <v>5</v>
      </c>
      <c r="T18" s="1">
        <v>7</v>
      </c>
      <c r="U18" s="1">
        <v>10</v>
      </c>
      <c r="V18" s="1">
        <v>15</v>
      </c>
    </row>
    <row r="19" spans="10:23" x14ac:dyDescent="0.25">
      <c r="J19" s="33" t="s">
        <v>3</v>
      </c>
      <c r="K19" s="33"/>
      <c r="L19" s="1">
        <v>52.4</v>
      </c>
      <c r="M19" s="1">
        <v>51.07</v>
      </c>
      <c r="N19" s="1">
        <v>48.96</v>
      </c>
      <c r="O19" s="1">
        <v>45.06</v>
      </c>
      <c r="Q19" s="33" t="s">
        <v>3</v>
      </c>
      <c r="R19" s="33"/>
      <c r="S19" s="1">
        <v>39.299999999999997</v>
      </c>
      <c r="T19" s="1">
        <v>37.729999999999997</v>
      </c>
      <c r="U19" s="1">
        <v>35.299999999999997</v>
      </c>
      <c r="V19" s="1">
        <v>30.9</v>
      </c>
    </row>
    <row r="20" spans="10:23" x14ac:dyDescent="0.25">
      <c r="J20" s="34" t="s">
        <v>2</v>
      </c>
      <c r="K20" s="34"/>
      <c r="L20" s="34"/>
      <c r="M20" s="34"/>
      <c r="N20" s="1"/>
      <c r="O20" s="1"/>
      <c r="Q20" s="34" t="s">
        <v>2</v>
      </c>
      <c r="R20" s="34"/>
      <c r="S20" s="34"/>
      <c r="T20" s="34"/>
      <c r="U20" s="1"/>
      <c r="V20" s="1"/>
    </row>
    <row r="21" spans="10:23" x14ac:dyDescent="0.25">
      <c r="J21" s="38" t="s">
        <v>65</v>
      </c>
      <c r="K21" s="38"/>
      <c r="L21" s="1">
        <v>5</v>
      </c>
      <c r="M21" s="1">
        <v>7</v>
      </c>
      <c r="N21" s="1">
        <v>10</v>
      </c>
      <c r="O21" s="1">
        <v>15</v>
      </c>
      <c r="Q21" s="38" t="s">
        <v>65</v>
      </c>
      <c r="R21" s="38"/>
      <c r="S21" s="1">
        <v>5</v>
      </c>
      <c r="T21" s="1">
        <v>7</v>
      </c>
      <c r="U21" s="1">
        <v>10</v>
      </c>
      <c r="V21" s="1">
        <v>15</v>
      </c>
    </row>
    <row r="22" spans="10:23" x14ac:dyDescent="0.25">
      <c r="J22" s="33" t="s">
        <v>3</v>
      </c>
      <c r="K22" s="33"/>
      <c r="L22" s="20">
        <v>56</v>
      </c>
      <c r="M22" s="20">
        <v>54</v>
      </c>
      <c r="N22" s="20">
        <v>52</v>
      </c>
      <c r="O22" s="20">
        <v>48</v>
      </c>
      <c r="Q22" s="33" t="s">
        <v>3</v>
      </c>
      <c r="R22" s="33"/>
      <c r="S22" s="1">
        <v>42.73</v>
      </c>
      <c r="T22" s="1">
        <v>41.21</v>
      </c>
      <c r="U22" s="1">
        <v>38.92</v>
      </c>
      <c r="V22" s="1">
        <v>34.950000000000003</v>
      </c>
    </row>
    <row r="23" spans="10:23" ht="15" customHeight="1" x14ac:dyDescent="0.25">
      <c r="O23" s="3"/>
      <c r="P23" t="s">
        <v>5</v>
      </c>
      <c r="V23" s="3"/>
      <c r="W23" t="s">
        <v>5</v>
      </c>
    </row>
    <row r="24" spans="10:23" x14ac:dyDescent="0.25">
      <c r="J24" s="38" t="s">
        <v>68</v>
      </c>
      <c r="K24" s="38"/>
      <c r="L24" s="38"/>
      <c r="M24" s="38"/>
      <c r="N24" s="38"/>
      <c r="Q24" s="40" t="s">
        <v>6</v>
      </c>
      <c r="R24" s="40"/>
      <c r="S24" s="40"/>
      <c r="T24" s="40"/>
      <c r="U24" s="40"/>
      <c r="V24" s="40"/>
    </row>
    <row r="25" spans="10:23" ht="15" customHeight="1" x14ac:dyDescent="0.25">
      <c r="J25" s="38"/>
      <c r="K25" s="38"/>
      <c r="L25" s="38"/>
      <c r="M25" s="38"/>
      <c r="N25" s="38"/>
      <c r="Q25" s="40"/>
      <c r="R25" s="40"/>
      <c r="S25" s="40"/>
      <c r="T25" s="40"/>
      <c r="U25" s="40"/>
      <c r="V25" s="40"/>
    </row>
    <row r="26" spans="10:23" x14ac:dyDescent="0.25">
      <c r="J26" s="38"/>
      <c r="K26" s="38"/>
      <c r="L26" s="38"/>
      <c r="M26" s="38"/>
      <c r="N26" s="38"/>
      <c r="Q26" s="40"/>
      <c r="R26" s="40"/>
      <c r="S26" s="40"/>
      <c r="T26" s="40"/>
      <c r="U26" s="40"/>
      <c r="V26" s="40"/>
    </row>
    <row r="27" spans="10:23" x14ac:dyDescent="0.25">
      <c r="Q27" s="40"/>
      <c r="R27" s="40"/>
      <c r="S27" s="40"/>
      <c r="T27" s="40"/>
      <c r="U27" s="40"/>
      <c r="V27" s="40"/>
    </row>
    <row r="28" spans="10:23" x14ac:dyDescent="0.25">
      <c r="Q28" s="40"/>
      <c r="R28" s="40"/>
      <c r="S28" s="40"/>
      <c r="T28" s="40"/>
      <c r="U28" s="40"/>
      <c r="V28" s="40"/>
    </row>
    <row r="30" spans="10:23" x14ac:dyDescent="0.25">
      <c r="J30" s="41" t="s">
        <v>60</v>
      </c>
      <c r="K30" s="41"/>
      <c r="L30" s="41"/>
      <c r="M30" s="41"/>
      <c r="N30" s="41"/>
      <c r="O30" s="41"/>
      <c r="P30" s="41"/>
    </row>
    <row r="31" spans="10:23" x14ac:dyDescent="0.25">
      <c r="J31" s="41"/>
      <c r="K31" s="41"/>
      <c r="L31" s="41"/>
      <c r="M31" s="41"/>
      <c r="N31" s="41"/>
      <c r="O31" s="41"/>
      <c r="P31" s="41"/>
    </row>
    <row r="32" spans="10:23" x14ac:dyDescent="0.25">
      <c r="J32" s="41"/>
      <c r="K32" s="41"/>
      <c r="L32" s="41"/>
      <c r="M32" s="41"/>
      <c r="N32" s="41"/>
      <c r="O32" s="41"/>
      <c r="P32" s="41"/>
    </row>
    <row r="33" spans="10:22" x14ac:dyDescent="0.25">
      <c r="J33" s="48" t="s">
        <v>59</v>
      </c>
      <c r="K33" s="44"/>
      <c r="L33" s="44"/>
      <c r="M33" s="44"/>
      <c r="N33" s="44"/>
      <c r="O33" s="44"/>
      <c r="P33" s="44"/>
    </row>
    <row r="34" spans="10:22" x14ac:dyDescent="0.25">
      <c r="J34" s="44"/>
      <c r="K34" s="44"/>
      <c r="L34" s="44"/>
      <c r="M34" s="44"/>
      <c r="N34" s="44"/>
      <c r="O34" s="44"/>
      <c r="P34" s="44"/>
    </row>
    <row r="35" spans="10:22" x14ac:dyDescent="0.25">
      <c r="J35" s="44"/>
      <c r="K35" s="44"/>
      <c r="L35" s="44"/>
      <c r="M35" s="44"/>
      <c r="N35" s="44"/>
      <c r="O35" s="44"/>
      <c r="P35" s="44"/>
    </row>
    <row r="36" spans="10:22" x14ac:dyDescent="0.25">
      <c r="J36" s="16"/>
      <c r="K36" s="16"/>
      <c r="L36" s="16"/>
      <c r="M36" s="16"/>
      <c r="N36" s="16"/>
      <c r="O36" s="16"/>
      <c r="P36" s="16"/>
    </row>
    <row r="37" spans="10:22" s="22" customFormat="1" x14ac:dyDescent="0.25">
      <c r="J37" s="49" t="s">
        <v>56</v>
      </c>
      <c r="K37" s="50"/>
      <c r="L37" s="50"/>
      <c r="M37" s="51"/>
      <c r="N37" s="17">
        <v>2450</v>
      </c>
      <c r="O37" s="11" t="s">
        <v>57</v>
      </c>
      <c r="P37" s="4"/>
      <c r="Q37"/>
      <c r="R37"/>
      <c r="S37"/>
      <c r="T37"/>
      <c r="U37"/>
      <c r="V37"/>
    </row>
    <row r="38" spans="10:22" x14ac:dyDescent="0.25">
      <c r="J38" s="21"/>
      <c r="K38" s="21"/>
      <c r="L38" s="21"/>
      <c r="M38" s="21"/>
      <c r="N38" s="22"/>
      <c r="O38" s="23"/>
      <c r="P38" s="24"/>
      <c r="Q38" s="22"/>
      <c r="R38" s="22"/>
      <c r="S38" s="22"/>
      <c r="T38" s="22"/>
      <c r="U38" s="22"/>
      <c r="V38" s="22"/>
    </row>
    <row r="39" spans="10:22" ht="18.75" x14ac:dyDescent="0.3">
      <c r="J39" s="45" t="s">
        <v>8</v>
      </c>
      <c r="K39" s="46"/>
      <c r="L39" s="46"/>
      <c r="M39" s="47"/>
      <c r="N39" s="17">
        <v>62</v>
      </c>
      <c r="O39" t="s">
        <v>7</v>
      </c>
      <c r="P39" s="4"/>
    </row>
    <row r="40" spans="10:22" ht="18.75" x14ac:dyDescent="0.3">
      <c r="J40" s="45" t="s">
        <v>9</v>
      </c>
      <c r="K40" s="46"/>
      <c r="L40" s="46"/>
      <c r="M40" s="47"/>
      <c r="N40" s="17">
        <v>53</v>
      </c>
      <c r="O40" t="s">
        <v>7</v>
      </c>
      <c r="P40" s="4"/>
    </row>
    <row r="42" spans="10:22" x14ac:dyDescent="0.25">
      <c r="P42" s="4"/>
    </row>
    <row r="43" spans="10:22" ht="18.75" x14ac:dyDescent="0.3">
      <c r="J43" s="42" t="s">
        <v>10</v>
      </c>
      <c r="K43" s="42"/>
      <c r="L43" s="25">
        <f>(N39-N40)/N39*N37/3600</f>
        <v>9.8790322580645171E-2</v>
      </c>
      <c r="M43" s="43" t="s">
        <v>58</v>
      </c>
      <c r="N43" s="44"/>
      <c r="O43" s="44"/>
    </row>
  </sheetData>
  <mergeCells count="51">
    <mergeCell ref="J43:K43"/>
    <mergeCell ref="M43:O43"/>
    <mergeCell ref="J39:M39"/>
    <mergeCell ref="J40:M40"/>
    <mergeCell ref="J33:P35"/>
    <mergeCell ref="J37:M37"/>
    <mergeCell ref="J24:N26"/>
    <mergeCell ref="Q24:V28"/>
    <mergeCell ref="J30:P32"/>
    <mergeCell ref="Q20:T20"/>
    <mergeCell ref="Q21:R21"/>
    <mergeCell ref="Q22:R22"/>
    <mergeCell ref="Q19:R19"/>
    <mergeCell ref="Q8:R8"/>
    <mergeCell ref="Q9:R9"/>
    <mergeCell ref="Q10:T10"/>
    <mergeCell ref="Q11:R11"/>
    <mergeCell ref="Q12:R12"/>
    <mergeCell ref="Q13:U13"/>
    <mergeCell ref="Q14:T14"/>
    <mergeCell ref="Q15:R15"/>
    <mergeCell ref="Q16:R16"/>
    <mergeCell ref="Q17:T17"/>
    <mergeCell ref="Q18:R18"/>
    <mergeCell ref="J19:K19"/>
    <mergeCell ref="J20:M20"/>
    <mergeCell ref="J21:K21"/>
    <mergeCell ref="J22:K22"/>
    <mergeCell ref="Q2:V2"/>
    <mergeCell ref="Q3:U3"/>
    <mergeCell ref="Q4:T4"/>
    <mergeCell ref="Q5:R5"/>
    <mergeCell ref="Q6:R6"/>
    <mergeCell ref="Q7:T7"/>
    <mergeCell ref="J13:N13"/>
    <mergeCell ref="J14:M14"/>
    <mergeCell ref="J15:K15"/>
    <mergeCell ref="J16:K16"/>
    <mergeCell ref="J17:M17"/>
    <mergeCell ref="J18:K18"/>
    <mergeCell ref="J9:K9"/>
    <mergeCell ref="J10:M10"/>
    <mergeCell ref="J11:K11"/>
    <mergeCell ref="J12:K12"/>
    <mergeCell ref="J2:O2"/>
    <mergeCell ref="J3:N3"/>
    <mergeCell ref="J4:M4"/>
    <mergeCell ref="J5:K5"/>
    <mergeCell ref="J6:K6"/>
    <mergeCell ref="J7:M7"/>
    <mergeCell ref="J8:K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6" sqref="C6"/>
    </sheetView>
  </sheetViews>
  <sheetFormatPr defaultRowHeight="15" x14ac:dyDescent="0.25"/>
  <cols>
    <col min="1" max="1" width="13.5703125" bestFit="1" customWidth="1"/>
    <col min="2" max="2" width="37.5703125" bestFit="1" customWidth="1"/>
    <col min="3" max="4" width="15.5703125" bestFit="1" customWidth="1"/>
    <col min="7" max="7" width="13.5703125" bestFit="1" customWidth="1"/>
    <col min="8" max="8" width="37.5703125" bestFit="1" customWidth="1"/>
    <col min="9" max="10" width="15.5703125" bestFit="1" customWidth="1"/>
  </cols>
  <sheetData>
    <row r="1" spans="1:4" ht="26.25" x14ac:dyDescent="0.4">
      <c r="A1" s="57" t="s">
        <v>69</v>
      </c>
      <c r="B1" s="57"/>
      <c r="C1" s="57"/>
      <c r="D1" s="57"/>
    </row>
    <row r="2" spans="1:4" x14ac:dyDescent="0.25">
      <c r="A2" s="53" t="s">
        <v>11</v>
      </c>
      <c r="B2" s="53"/>
      <c r="C2" s="6" t="s">
        <v>23</v>
      </c>
      <c r="D2" s="6" t="s">
        <v>24</v>
      </c>
    </row>
    <row r="3" spans="1:4" x14ac:dyDescent="0.25">
      <c r="A3" s="33" t="s">
        <v>21</v>
      </c>
      <c r="B3" s="1" t="s">
        <v>12</v>
      </c>
      <c r="C3" s="30">
        <v>0.64100000000000001</v>
      </c>
      <c r="D3" s="30">
        <v>25.63</v>
      </c>
    </row>
    <row r="4" spans="1:4" x14ac:dyDescent="0.25">
      <c r="A4" s="33"/>
      <c r="B4" s="1" t="s">
        <v>13</v>
      </c>
      <c r="C4" s="30">
        <v>0.17399999999999999</v>
      </c>
      <c r="D4" s="30">
        <v>6.94</v>
      </c>
    </row>
    <row r="5" spans="1:4" x14ac:dyDescent="0.25">
      <c r="A5" s="33"/>
      <c r="B5" s="1" t="s">
        <v>14</v>
      </c>
      <c r="C5" s="30">
        <v>0.13800000000000001</v>
      </c>
      <c r="D5" s="30">
        <v>5.52</v>
      </c>
    </row>
    <row r="6" spans="1:4" x14ac:dyDescent="0.25">
      <c r="A6" s="33"/>
      <c r="B6" s="1" t="s">
        <v>15</v>
      </c>
      <c r="C6" s="30">
        <v>6.3E-2</v>
      </c>
      <c r="D6" s="30">
        <v>2.5099999999999998</v>
      </c>
    </row>
    <row r="7" spans="1:4" x14ac:dyDescent="0.25">
      <c r="A7" s="33"/>
      <c r="B7" s="1" t="s">
        <v>16</v>
      </c>
      <c r="C7" s="30">
        <v>2.1999999999999999E-2</v>
      </c>
      <c r="D7" s="30">
        <v>0.88</v>
      </c>
    </row>
    <row r="8" spans="1:4" x14ac:dyDescent="0.25">
      <c r="A8" s="33"/>
      <c r="B8" s="1" t="s">
        <v>17</v>
      </c>
      <c r="C8" s="30">
        <v>4.3999999999999997E-2</v>
      </c>
      <c r="D8" s="30">
        <v>1.76</v>
      </c>
    </row>
    <row r="9" spans="1:4" x14ac:dyDescent="0.25">
      <c r="A9" s="33"/>
      <c r="B9" s="1" t="s">
        <v>18</v>
      </c>
      <c r="C9" s="30">
        <v>1.9E-2</v>
      </c>
      <c r="D9" s="30">
        <v>0.74</v>
      </c>
    </row>
    <row r="10" spans="1:4" x14ac:dyDescent="0.25">
      <c r="A10" s="33" t="s">
        <v>22</v>
      </c>
      <c r="B10" s="1" t="s">
        <v>19</v>
      </c>
      <c r="C10" s="30">
        <v>0.41699999999999998</v>
      </c>
      <c r="D10" s="30">
        <v>16.670000000000002</v>
      </c>
    </row>
    <row r="11" spans="1:4" x14ac:dyDescent="0.25">
      <c r="A11" s="33"/>
      <c r="B11" s="1" t="s">
        <v>20</v>
      </c>
      <c r="C11" s="30">
        <v>0.11600000000000001</v>
      </c>
      <c r="D11" s="30">
        <v>4.6399999999999997</v>
      </c>
    </row>
    <row r="12" spans="1:4" x14ac:dyDescent="0.25">
      <c r="A12" s="54" t="s">
        <v>25</v>
      </c>
      <c r="B12" s="54"/>
      <c r="C12" s="30">
        <v>1.633</v>
      </c>
      <c r="D12" s="30">
        <v>65.290000000000006</v>
      </c>
    </row>
    <row r="13" spans="1:4" x14ac:dyDescent="0.25">
      <c r="A13" s="44" t="s">
        <v>28</v>
      </c>
      <c r="B13" s="44"/>
      <c r="C13" s="44"/>
      <c r="D13" s="44"/>
    </row>
    <row r="14" spans="1:4" x14ac:dyDescent="0.25">
      <c r="A14" s="48" t="s">
        <v>45</v>
      </c>
      <c r="B14" s="48"/>
      <c r="C14" s="48"/>
      <c r="D14" s="48"/>
    </row>
    <row r="15" spans="1:4" x14ac:dyDescent="0.25">
      <c r="A15" s="48"/>
      <c r="B15" s="48"/>
      <c r="C15" s="48"/>
      <c r="D15" s="48"/>
    </row>
    <row r="16" spans="1:4" x14ac:dyDescent="0.25">
      <c r="A16" s="7"/>
      <c r="B16" s="7"/>
      <c r="C16" s="7"/>
      <c r="D16" s="7"/>
    </row>
    <row r="17" spans="1:4" ht="14.45" customHeight="1" x14ac:dyDescent="0.25">
      <c r="A17" s="52" t="s">
        <v>53</v>
      </c>
      <c r="B17" s="52"/>
      <c r="C17" s="52"/>
      <c r="D17" s="52"/>
    </row>
    <row r="18" spans="1:4" ht="14.45" customHeight="1" x14ac:dyDescent="0.25">
      <c r="A18" s="52"/>
      <c r="B18" s="52"/>
      <c r="C18" s="52"/>
      <c r="D18" s="52"/>
    </row>
    <row r="19" spans="1:4" ht="23.25" x14ac:dyDescent="0.35">
      <c r="A19" s="52" t="s">
        <v>55</v>
      </c>
      <c r="B19" s="52"/>
      <c r="C19" s="52"/>
      <c r="D19" s="52"/>
    </row>
    <row r="20" spans="1:4" ht="21" x14ac:dyDescent="0.35">
      <c r="A20" s="56" t="s">
        <v>29</v>
      </c>
      <c r="B20" s="56"/>
      <c r="C20" s="28">
        <v>26</v>
      </c>
      <c r="D20" s="27" t="s">
        <v>63</v>
      </c>
    </row>
    <row r="21" spans="1:4" x14ac:dyDescent="0.25">
      <c r="D21" s="1"/>
    </row>
    <row r="22" spans="1:4" x14ac:dyDescent="0.25">
      <c r="A22" s="53" t="s">
        <v>11</v>
      </c>
      <c r="B22" s="53"/>
      <c r="C22" s="6" t="s">
        <v>24</v>
      </c>
      <c r="D22" s="1"/>
    </row>
    <row r="23" spans="1:4" x14ac:dyDescent="0.25">
      <c r="A23" s="33" t="s">
        <v>21</v>
      </c>
      <c r="B23" s="9" t="s">
        <v>12</v>
      </c>
      <c r="C23" s="29">
        <f>D3/40*C20</f>
        <v>16.659499999999998</v>
      </c>
      <c r="D23" s="1"/>
    </row>
    <row r="24" spans="1:4" x14ac:dyDescent="0.25">
      <c r="A24" s="33"/>
      <c r="B24" s="1" t="s">
        <v>13</v>
      </c>
      <c r="C24" s="30">
        <f>D4</f>
        <v>6.94</v>
      </c>
      <c r="D24" s="1"/>
    </row>
    <row r="25" spans="1:4" x14ac:dyDescent="0.25">
      <c r="A25" s="33"/>
      <c r="B25" s="9" t="s">
        <v>14</v>
      </c>
      <c r="C25" s="29">
        <f>D5/40*C20</f>
        <v>3.5879999999999996</v>
      </c>
      <c r="D25" s="1"/>
    </row>
    <row r="26" spans="1:4" x14ac:dyDescent="0.25">
      <c r="A26" s="33"/>
      <c r="B26" s="1" t="s">
        <v>15</v>
      </c>
      <c r="C26" s="30">
        <v>2.5099999999999998</v>
      </c>
      <c r="D26" s="1"/>
    </row>
    <row r="27" spans="1:4" x14ac:dyDescent="0.25">
      <c r="A27" s="33"/>
      <c r="B27" s="1" t="s">
        <v>16</v>
      </c>
      <c r="C27" s="30">
        <v>0.88</v>
      </c>
      <c r="D27" s="1"/>
    </row>
    <row r="28" spans="1:4" x14ac:dyDescent="0.25">
      <c r="A28" s="33"/>
      <c r="B28" s="9" t="s">
        <v>17</v>
      </c>
      <c r="C28" s="29">
        <f>D8/40*C20</f>
        <v>1.1439999999999999</v>
      </c>
      <c r="D28" s="1"/>
    </row>
    <row r="29" spans="1:4" x14ac:dyDescent="0.25">
      <c r="A29" s="33"/>
      <c r="B29" s="11" t="s">
        <v>18</v>
      </c>
      <c r="C29" s="30">
        <f>D9</f>
        <v>0.74</v>
      </c>
      <c r="D29" s="1"/>
    </row>
    <row r="30" spans="1:4" x14ac:dyDescent="0.25">
      <c r="A30" s="33" t="s">
        <v>22</v>
      </c>
      <c r="B30" s="1" t="s">
        <v>19</v>
      </c>
      <c r="C30" s="30">
        <v>16.670000000000002</v>
      </c>
      <c r="D30" s="1"/>
    </row>
    <row r="31" spans="1:4" x14ac:dyDescent="0.25">
      <c r="A31" s="33"/>
      <c r="B31" s="1" t="s">
        <v>20</v>
      </c>
      <c r="C31" s="30">
        <v>4.6399999999999997</v>
      </c>
    </row>
    <row r="32" spans="1:4" ht="21" x14ac:dyDescent="0.35">
      <c r="A32" s="55" t="s">
        <v>67</v>
      </c>
      <c r="B32" s="55"/>
      <c r="C32" s="26">
        <f>SUM(C23:C31)</f>
        <v>53.771499999999996</v>
      </c>
      <c r="D32" t="s">
        <v>54</v>
      </c>
    </row>
    <row r="34" spans="3:6" x14ac:dyDescent="0.25">
      <c r="C34" s="10"/>
      <c r="D34" s="44" t="s">
        <v>30</v>
      </c>
      <c r="E34" s="44"/>
      <c r="F34" s="44"/>
    </row>
  </sheetData>
  <mergeCells count="15">
    <mergeCell ref="A2:B2"/>
    <mergeCell ref="A12:B12"/>
    <mergeCell ref="A32:B32"/>
    <mergeCell ref="A20:B20"/>
    <mergeCell ref="A1:D1"/>
    <mergeCell ref="A19:D19"/>
    <mergeCell ref="A13:D13"/>
    <mergeCell ref="A3:A9"/>
    <mergeCell ref="A10:A11"/>
    <mergeCell ref="D34:F34"/>
    <mergeCell ref="A14:D15"/>
    <mergeCell ref="A17:D18"/>
    <mergeCell ref="A22:B22"/>
    <mergeCell ref="A23:A29"/>
    <mergeCell ref="A30:A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31" sqref="C31"/>
    </sheetView>
  </sheetViews>
  <sheetFormatPr defaultRowHeight="15" x14ac:dyDescent="0.25"/>
  <cols>
    <col min="1" max="1" width="24.85546875" bestFit="1" customWidth="1"/>
    <col min="2" max="2" width="51.140625" bestFit="1" customWidth="1"/>
    <col min="3" max="3" width="15.7109375" customWidth="1"/>
    <col min="4" max="4" width="18.140625" bestFit="1" customWidth="1"/>
    <col min="5" max="5" width="104.28515625" bestFit="1" customWidth="1"/>
  </cols>
  <sheetData>
    <row r="1" spans="1:5" ht="31.5" x14ac:dyDescent="0.25">
      <c r="A1" s="58" t="s">
        <v>46</v>
      </c>
      <c r="B1" s="58"/>
      <c r="C1" s="58"/>
      <c r="D1" s="58"/>
      <c r="E1" s="58"/>
    </row>
    <row r="2" spans="1:5" ht="14.45" customHeight="1" x14ac:dyDescent="0.25">
      <c r="A2" s="38" t="s">
        <v>70</v>
      </c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38"/>
      <c r="C4" s="38"/>
      <c r="D4" s="38"/>
      <c r="E4" s="38"/>
    </row>
    <row r="5" spans="1:5" x14ac:dyDescent="0.25">
      <c r="A5" s="6" t="s">
        <v>31</v>
      </c>
      <c r="B5" s="6" t="s">
        <v>34</v>
      </c>
      <c r="C5" s="6" t="s">
        <v>37</v>
      </c>
      <c r="D5" s="6" t="s">
        <v>38</v>
      </c>
      <c r="E5" s="6" t="s">
        <v>39</v>
      </c>
    </row>
    <row r="6" spans="1:5" x14ac:dyDescent="0.25">
      <c r="A6" s="1" t="s">
        <v>35</v>
      </c>
      <c r="B6" s="8" t="s">
        <v>52</v>
      </c>
      <c r="C6" s="1">
        <v>472.4</v>
      </c>
      <c r="D6" s="1">
        <v>9047.4</v>
      </c>
      <c r="E6" s="13" t="s">
        <v>40</v>
      </c>
    </row>
    <row r="7" spans="1:5" x14ac:dyDescent="0.25">
      <c r="A7" s="1" t="s">
        <v>36</v>
      </c>
      <c r="B7" s="8" t="s">
        <v>49</v>
      </c>
      <c r="C7" s="1">
        <v>601.52</v>
      </c>
      <c r="D7" s="1">
        <v>136117.79999999999</v>
      </c>
      <c r="E7" s="13" t="s">
        <v>41</v>
      </c>
    </row>
    <row r="8" spans="1:5" x14ac:dyDescent="0.25">
      <c r="A8" s="1" t="s">
        <v>32</v>
      </c>
      <c r="B8" s="8" t="s">
        <v>50</v>
      </c>
      <c r="C8" s="1">
        <v>2.54</v>
      </c>
      <c r="D8" s="1">
        <v>3316.3</v>
      </c>
      <c r="E8" s="14" t="s">
        <v>42</v>
      </c>
    </row>
    <row r="9" spans="1:5" x14ac:dyDescent="0.25">
      <c r="A9" s="1" t="s">
        <v>33</v>
      </c>
      <c r="B9" s="8" t="s">
        <v>51</v>
      </c>
      <c r="C9" s="1">
        <v>88.63</v>
      </c>
      <c r="D9" s="1">
        <v>12613</v>
      </c>
      <c r="E9" s="15" t="s">
        <v>43</v>
      </c>
    </row>
    <row r="10" spans="1:5" x14ac:dyDescent="0.25">
      <c r="A10" s="1"/>
      <c r="B10" s="1"/>
      <c r="C10" s="1"/>
      <c r="D10" s="1"/>
      <c r="E10" s="1"/>
    </row>
    <row r="11" spans="1:5" x14ac:dyDescent="0.25">
      <c r="A11" s="44" t="s">
        <v>66</v>
      </c>
      <c r="B11" s="44"/>
      <c r="C11" s="44"/>
      <c r="D11" s="44"/>
    </row>
    <row r="12" spans="1:5" x14ac:dyDescent="0.25">
      <c r="D12" s="4"/>
    </row>
    <row r="16" spans="1:5" ht="21" x14ac:dyDescent="0.35">
      <c r="A16" s="59" t="s">
        <v>47</v>
      </c>
      <c r="B16" s="59"/>
      <c r="C16" s="59"/>
      <c r="D16" s="59"/>
    </row>
    <row r="17" spans="1:4" x14ac:dyDescent="0.25">
      <c r="A17" s="12" t="s">
        <v>31</v>
      </c>
      <c r="B17" s="12" t="s">
        <v>34</v>
      </c>
      <c r="C17" s="12" t="s">
        <v>71</v>
      </c>
      <c r="D17" s="12" t="s">
        <v>44</v>
      </c>
    </row>
    <row r="18" spans="1:4" x14ac:dyDescent="0.25">
      <c r="A18" s="18" t="s">
        <v>35</v>
      </c>
      <c r="B18" t="s">
        <v>48</v>
      </c>
      <c r="C18" s="31">
        <v>800</v>
      </c>
      <c r="D18" s="32">
        <f>C18*C6+D6</f>
        <v>386967.4</v>
      </c>
    </row>
    <row r="19" spans="1:4" x14ac:dyDescent="0.25">
      <c r="A19" s="18" t="s">
        <v>36</v>
      </c>
      <c r="B19" t="s">
        <v>49</v>
      </c>
      <c r="C19" s="31">
        <v>800</v>
      </c>
      <c r="D19" s="32">
        <f>C19*C7+D7</f>
        <v>617333.80000000005</v>
      </c>
    </row>
    <row r="20" spans="1:4" x14ac:dyDescent="0.25">
      <c r="A20" s="18" t="s">
        <v>32</v>
      </c>
      <c r="B20" t="s">
        <v>50</v>
      </c>
      <c r="C20" s="31">
        <v>2500</v>
      </c>
      <c r="D20" s="32">
        <f>C20*C8+D8</f>
        <v>9666.2999999999993</v>
      </c>
    </row>
    <row r="21" spans="1:4" x14ac:dyDescent="0.25">
      <c r="A21" s="18" t="s">
        <v>33</v>
      </c>
      <c r="B21" t="s">
        <v>51</v>
      </c>
      <c r="C21" s="31">
        <v>1000</v>
      </c>
      <c r="D21" s="32">
        <f>C21*C9+D9</f>
        <v>101243</v>
      </c>
    </row>
  </sheetData>
  <mergeCells count="4">
    <mergeCell ref="A2:E4"/>
    <mergeCell ref="A1:E1"/>
    <mergeCell ref="A16:D16"/>
    <mergeCell ref="A11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Energy Density</vt:lpstr>
      <vt:lpstr>Transportation Cost</vt:lpstr>
      <vt:lpstr>Equipment Cost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Zhiyao</dc:creator>
  <cp:lastModifiedBy>Gluesenkamp, Kyle R.</cp:lastModifiedBy>
  <dcterms:created xsi:type="dcterms:W3CDTF">2016-01-21T20:19:00Z</dcterms:created>
  <dcterms:modified xsi:type="dcterms:W3CDTF">2016-03-16T21:15:10Z</dcterms:modified>
</cp:coreProperties>
</file>